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65" windowWidth="15120" windowHeight="7650"/>
  </bookViews>
  <sheets>
    <sheet name="2017" sheetId="14" r:id="rId1"/>
  </sheets>
  <calcPr calcId="114210"/>
</workbook>
</file>

<file path=xl/calcChain.xml><?xml version="1.0" encoding="utf-8"?>
<calcChain xmlns="http://schemas.openxmlformats.org/spreadsheetml/2006/main">
  <c r="F36" i="14"/>
  <c r="D40"/>
  <c r="D39"/>
  <c r="D38"/>
  <c r="D37"/>
  <c r="D36"/>
  <c r="D35"/>
  <c r="D34"/>
  <c r="D33"/>
  <c r="D32"/>
  <c r="C27"/>
  <c r="E26"/>
  <c r="F26"/>
  <c r="G26"/>
  <c r="E25"/>
  <c r="F25"/>
  <c r="G25"/>
  <c r="E24"/>
  <c r="E23"/>
  <c r="E22"/>
  <c r="F22"/>
  <c r="G22"/>
  <c r="E21"/>
  <c r="F21"/>
  <c r="G21"/>
  <c r="E20"/>
  <c r="E18"/>
  <c r="F18"/>
  <c r="G18"/>
  <c r="E17"/>
  <c r="F17"/>
  <c r="G17"/>
  <c r="E16"/>
  <c r="E15"/>
  <c r="E14"/>
  <c r="F14"/>
  <c r="G14"/>
  <c r="E13"/>
  <c r="G13"/>
  <c r="E12"/>
  <c r="F12"/>
  <c r="E11"/>
  <c r="E10"/>
  <c r="G10"/>
  <c r="E9"/>
  <c r="F9"/>
  <c r="G9"/>
  <c r="H9"/>
  <c r="E8"/>
  <c r="F8"/>
  <c r="G8"/>
  <c r="H7"/>
  <c r="E7"/>
  <c r="E6"/>
  <c r="F6"/>
  <c r="G6"/>
  <c r="E5"/>
  <c r="G5"/>
  <c r="H5"/>
  <c r="E4"/>
  <c r="F4"/>
  <c r="E3"/>
  <c r="E27"/>
  <c r="D27"/>
  <c r="F5"/>
  <c r="F10"/>
  <c r="F13"/>
  <c r="G4"/>
  <c r="G12"/>
  <c r="F3"/>
  <c r="G3"/>
  <c r="F7"/>
  <c r="G7"/>
  <c r="F11"/>
  <c r="G11"/>
  <c r="H11"/>
  <c r="F15"/>
  <c r="G15"/>
  <c r="H15"/>
  <c r="F16"/>
  <c r="G16"/>
  <c r="F19"/>
  <c r="G19"/>
  <c r="F20"/>
  <c r="G20"/>
  <c r="F23"/>
  <c r="G23"/>
  <c r="H23"/>
  <c r="F24"/>
  <c r="G24"/>
  <c r="H3"/>
  <c r="H19"/>
  <c r="H13"/>
  <c r="H17"/>
  <c r="H21"/>
  <c r="H25"/>
</calcChain>
</file>

<file path=xl/sharedStrings.xml><?xml version="1.0" encoding="utf-8"?>
<sst xmlns="http://schemas.openxmlformats.org/spreadsheetml/2006/main" count="88" uniqueCount="44">
  <si>
    <t>тариф</t>
  </si>
  <si>
    <t>без НДС</t>
  </si>
  <si>
    <t>НДС</t>
  </si>
  <si>
    <t>Всего</t>
  </si>
  <si>
    <t>Январь</t>
  </si>
  <si>
    <t>Февраль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</si>
  <si>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</si>
  <si>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</si>
  <si>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</si>
  <si>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</si>
  <si>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</si>
  <si>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</si>
  <si>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</si>
  <si>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</si>
  <si>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Март</t>
  </si>
  <si>
    <t>Апрель</t>
  </si>
  <si>
    <t>кВт*ч</t>
  </si>
  <si>
    <t>Эл. эн. по балансу</t>
  </si>
  <si>
    <t>Эл. эн. сверх баланса</t>
  </si>
  <si>
    <t>Итог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</si>
  <si>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</si>
  <si>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</si>
  <si>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</si>
  <si>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</si>
  <si>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</si>
  <si>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</si>
  <si>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</si>
  <si>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</si>
  <si>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</si>
  <si>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</si>
  <si>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</si>
  <si>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</si>
  <si>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от</t>
  </si>
  <si>
    <t>сч./ф №</t>
  </si>
  <si>
    <t>Стоимость электроэнергии приобретаемой в целях компенсации потерь в 2017г. по договору с ПАО "ТНС энерго Ростов-на-Дону" №3/01/08/06 от 27.12.2007г.</t>
  </si>
  <si>
    <t>2001/45/01</t>
  </si>
  <si>
    <t>2001/69 /01</t>
  </si>
  <si>
    <t>2001/187/01</t>
  </si>
  <si>
    <t>2001/249/01</t>
  </si>
  <si>
    <t>2001/311/01</t>
  </si>
  <si>
    <t>2001/369/01</t>
  </si>
  <si>
    <t>2001/412/01</t>
  </si>
  <si>
    <t>2001/491/01</t>
  </si>
  <si>
    <t>2001/550/01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</si>
</sst>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000"/>
  </numFmts>
  <fonts count="3">
    <font>
      <sz val="11"/>
      <color theme="1"/>
      <name val="Calibri"/>
      <family val="2"/>
      <charset val="204"/>
      <scheme val="minor"/>
    </font>
    <font>
      <sz val="20"/>
      <color indexed="8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1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2" fontId="0" fillId="0" borderId="2" xfId="0" applyNumberFormat="1" applyBorder="1" applyAlignment="1">
      <alignment horizontal="right" vertical="center"/>
    </xf>
    <xf numFmtId="49" fontId="0" fillId="0" borderId="0" xfId="0" applyNumberFormat="1"/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4" fontId="0" fillId="0" borderId="0" xfId="0" applyNumberFormat="1"/>
    <xf numFmtId="2" fontId="0" fillId="0" borderId="4" xfId="0" applyNumberFormat="1" applyFill="1" applyBorder="1" applyAlignment="1">
      <alignment horizontal="right" vertical="center"/>
    </xf>
    <xf numFmtId="0" fontId="0" fillId="0" borderId="4" xfId="0" applyBorder="1"/>
    <xf numFmtId="1" fontId="0" fillId="0" borderId="4" xfId="0" applyNumberFormat="1" applyBorder="1"/>
    <xf numFmtId="165" fontId="0" fillId="0" borderId="4" xfId="0" applyNumberFormat="1" applyBorder="1"/>
    <xf numFmtId="2" fontId="0" fillId="0" borderId="4" xfId="0" applyNumberFormat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43"/>
  <sheetViews>
    <sheetView tabSelected="1" zoomScale="110" zoomScaleNormal="110" workbookViewId="0">
      <selection activeCell="F37" sqref="F37"/>
    </sheetView>
  </sheetViews>
  <sheetFormatPr defaultRowHeight="15"/>
  <cols>
    <col min="1" max="1" width="10.7109375" customWidth="1"/>
    <col min="2" max="2" width="21.7109375" customWidth="1"/>
    <col min="3" max="7" width="12.5703125" customWidth="1"/>
    <col min="8" max="8" width="12.140625" customWidth="1"/>
    <col min="9" max="9" width="8.7109375" style="14" customWidth="1"/>
    <col min="10" max="10" width="14.42578125" style="12" customWidth="1"/>
    <col min="11" max="11" width="3.42578125" style="12" customWidth="1"/>
    <col min="12" max="12" width="15.28515625" customWidth="1"/>
  </cols>
  <sheetData>
    <row r="1" spans="1:18" ht="75.75" customHeight="1" thickBot="1">
      <c r="A1" s="29" t="s">
        <v>34</v>
      </c>
      <c r="B1" s="29"/>
      <c r="C1" s="29"/>
      <c r="D1" s="29"/>
      <c r="E1" s="29"/>
      <c r="F1" s="29"/>
      <c r="G1" s="29"/>
      <c r="H1" s="29"/>
    </row>
    <row r="2" spans="1:18" ht="15.75" thickBot="1">
      <c r="A2" s="3"/>
      <c r="B2" s="3"/>
      <c r="C2" s="4" t="s">
        <v>16</v>
      </c>
      <c r="D2" s="4" t="s">
        <v>0</v>
      </c>
      <c r="E2" s="4" t="s">
        <v>1</v>
      </c>
      <c r="F2" s="4" t="s">
        <v>2</v>
      </c>
      <c r="G2" s="4" t="s">
        <v>3</v>
      </c>
      <c r="H2" s="5" t="s">
        <v>19</v>
      </c>
      <c r="I2" s="13"/>
    </row>
    <row r="3" spans="1:18">
      <c r="A3" s="21" t="s">
        <v>4</v>
      </c>
      <c r="B3" s="1" t="s">
        <v>17</v>
      </c>
      <c r="C3" s="6">
        <v>94300</v>
      </c>
      <c r="D3" s="7">
        <v>2.2484199999999999</v>
      </c>
      <c r="E3" s="8">
        <f t="shared" ref="E3:E26" si="0">ROUND(C3*D3,2)</f>
        <v>212026.01</v>
      </c>
      <c r="F3" s="8">
        <f>ROUND(E3*0.18,2)</f>
        <v>38164.68</v>
      </c>
      <c r="G3" s="8">
        <f>E3+F3</f>
        <v>250190.69</v>
      </c>
      <c r="H3" s="23">
        <f>G3+G4</f>
        <v>349391.72</v>
      </c>
      <c r="I3" s="25" t="s">
        <v>33</v>
      </c>
      <c r="J3" s="26" t="s">
        <v>35</v>
      </c>
      <c r="K3" s="26" t="s">
        <v>32</v>
      </c>
      <c r="L3" s="27">
        <v>42766</v>
      </c>
    </row>
    <row r="4" spans="1:18" ht="15.75" thickBot="1">
      <c r="A4" s="22"/>
      <c r="B4" s="2" t="s">
        <v>18</v>
      </c>
      <c r="C4" s="9">
        <v>37926</v>
      </c>
      <c r="D4" s="10">
        <v>2.21665</v>
      </c>
      <c r="E4" s="11">
        <f t="shared" si="0"/>
        <v>84068.67</v>
      </c>
      <c r="F4" s="11">
        <f>ROUND(E4*0.18,2)</f>
        <v>15132.36</v>
      </c>
      <c r="G4" s="11">
        <f>E4+F4</f>
        <v>99201.03</v>
      </c>
      <c r="H4" s="24"/>
      <c r="I4" s="25"/>
      <c r="J4" s="26"/>
      <c r="K4" s="26"/>
      <c r="L4" s="28"/>
    </row>
    <row r="5" spans="1:18">
      <c r="A5" s="21" t="s">
        <v>5</v>
      </c>
      <c r="B5" s="1" t="s">
        <v>17</v>
      </c>
      <c r="C5" s="6">
        <v>84400</v>
      </c>
      <c r="D5" s="7">
        <v>2.8997199999999999</v>
      </c>
      <c r="E5" s="8">
        <f t="shared" si="0"/>
        <v>244736.37</v>
      </c>
      <c r="F5" s="8">
        <f t="shared" ref="F5:F26" si="1">ROUND(E5*0.18,2)</f>
        <v>44052.55</v>
      </c>
      <c r="G5" s="8">
        <f t="shared" ref="G5:G26" si="2">E5+F5</f>
        <v>288788.92</v>
      </c>
      <c r="H5" s="23">
        <f>G5+G6</f>
        <v>400380.68</v>
      </c>
      <c r="I5" s="25" t="s">
        <v>33</v>
      </c>
      <c r="J5" s="26" t="s">
        <v>36</v>
      </c>
      <c r="K5" s="26" t="s">
        <v>32</v>
      </c>
      <c r="L5" s="27">
        <v>42794</v>
      </c>
    </row>
    <row r="6" spans="1:18" ht="15.75" thickBot="1">
      <c r="A6" s="22"/>
      <c r="B6" s="2" t="s">
        <v>18</v>
      </c>
      <c r="C6" s="9">
        <v>32288</v>
      </c>
      <c r="D6" s="10">
        <v>2.9289299999999998</v>
      </c>
      <c r="E6" s="11">
        <f t="shared" si="0"/>
        <v>94569.29</v>
      </c>
      <c r="F6" s="11">
        <f t="shared" si="1"/>
        <v>17022.47</v>
      </c>
      <c r="G6" s="11">
        <f t="shared" si="2"/>
        <v>111591.76</v>
      </c>
      <c r="H6" s="24"/>
      <c r="I6" s="25"/>
      <c r="J6" s="26"/>
      <c r="K6" s="26"/>
      <c r="L6" s="28"/>
    </row>
    <row r="7" spans="1:18">
      <c r="A7" s="21" t="s">
        <v>14</v>
      </c>
      <c r="B7" s="1" t="s">
        <v>17</v>
      </c>
      <c r="C7" s="6">
        <v>85400</v>
      </c>
      <c r="D7" s="7">
        <v>2.4439799999999998</v>
      </c>
      <c r="E7" s="8">
        <f t="shared" si="0"/>
        <v>208715.89</v>
      </c>
      <c r="F7" s="8">
        <f t="shared" si="1"/>
        <v>37568.86</v>
      </c>
      <c r="G7" s="8">
        <f t="shared" si="2"/>
        <v>246284.75</v>
      </c>
      <c r="H7" s="23">
        <f>G7+G8</f>
        <v>410414.07999999996</v>
      </c>
      <c r="I7" s="25" t="s">
        <v>33</v>
      </c>
      <c r="J7" s="26" t="s">
        <v>37</v>
      </c>
      <c r="K7" s="26" t="s">
        <v>32</v>
      </c>
      <c r="L7" s="27">
        <v>42825</v>
      </c>
    </row>
    <row r="8" spans="1:18" ht="15.75" thickBot="1">
      <c r="A8" s="22"/>
      <c r="B8" s="2" t="s">
        <v>18</v>
      </c>
      <c r="C8" s="9">
        <v>57228</v>
      </c>
      <c r="D8" s="10">
        <v>2.4304999999999999</v>
      </c>
      <c r="E8" s="11">
        <f t="shared" si="0"/>
        <v>139092.65</v>
      </c>
      <c r="F8" s="11">
        <f t="shared" si="1"/>
        <v>25036.68</v>
      </c>
      <c r="G8" s="11">
        <f t="shared" si="2"/>
        <v>164129.32999999999</v>
      </c>
      <c r="H8" s="24"/>
      <c r="I8" s="25"/>
      <c r="J8" s="26"/>
      <c r="K8" s="26"/>
      <c r="L8" s="28"/>
    </row>
    <row r="9" spans="1:18">
      <c r="A9" s="21" t="s">
        <v>15</v>
      </c>
      <c r="B9" s="1" t="s">
        <v>17</v>
      </c>
      <c r="C9" s="6">
        <v>64800</v>
      </c>
      <c r="D9" s="7">
        <v>2.8233100000000002</v>
      </c>
      <c r="E9" s="8">
        <f t="shared" si="0"/>
        <v>182950.49</v>
      </c>
      <c r="F9" s="8">
        <f t="shared" si="1"/>
        <v>32931.089999999997</v>
      </c>
      <c r="G9" s="8">
        <f t="shared" si="2"/>
        <v>215881.58</v>
      </c>
      <c r="H9" s="23">
        <f>G9+G10</f>
        <v>458268.01</v>
      </c>
      <c r="I9" s="25" t="s">
        <v>33</v>
      </c>
      <c r="J9" s="26" t="s">
        <v>38</v>
      </c>
      <c r="K9" s="26" t="s">
        <v>32</v>
      </c>
      <c r="L9" s="27">
        <v>42855</v>
      </c>
    </row>
    <row r="10" spans="1:18" ht="15.75" thickBot="1">
      <c r="A10" s="22"/>
      <c r="B10" s="2" t="s">
        <v>18</v>
      </c>
      <c r="C10" s="9">
        <v>72192</v>
      </c>
      <c r="D10" s="10">
        <v>2.8453599999999999</v>
      </c>
      <c r="E10" s="11">
        <f t="shared" si="0"/>
        <v>205412.23</v>
      </c>
      <c r="F10" s="11">
        <f t="shared" si="1"/>
        <v>36974.199999999997</v>
      </c>
      <c r="G10" s="11">
        <f t="shared" si="2"/>
        <v>242386.43</v>
      </c>
      <c r="H10" s="24"/>
      <c r="I10" s="25"/>
      <c r="J10" s="26"/>
      <c r="K10" s="26"/>
      <c r="L10" s="28"/>
    </row>
    <row r="11" spans="1:18">
      <c r="A11" s="21" t="s">
        <v>6</v>
      </c>
      <c r="B11" s="1" t="s">
        <v>17</v>
      </c>
      <c r="C11" s="6">
        <v>53800</v>
      </c>
      <c r="D11" s="7">
        <v>2.5418500000000002</v>
      </c>
      <c r="E11" s="8">
        <f t="shared" si="0"/>
        <v>136751.53</v>
      </c>
      <c r="F11" s="8">
        <f t="shared" si="1"/>
        <v>24615.279999999999</v>
      </c>
      <c r="G11" s="8">
        <f t="shared" si="2"/>
        <v>161366.81</v>
      </c>
      <c r="H11" s="23">
        <f>G11+G12</f>
        <v>388111.17</v>
      </c>
      <c r="I11" s="25" t="s">
        <v>33</v>
      </c>
      <c r="J11" s="26" t="s">
        <v>39</v>
      </c>
      <c r="K11" s="26" t="s">
        <v>32</v>
      </c>
      <c r="L11" s="27">
        <v>42886</v>
      </c>
    </row>
    <row r="12" spans="1:18" ht="15.75" thickBot="1">
      <c r="A12" s="22"/>
      <c r="B12" s="2" t="s">
        <v>18</v>
      </c>
      <c r="C12" s="9">
        <v>75726</v>
      </c>
      <c r="D12" s="10">
        <v>2.5375200000000002</v>
      </c>
      <c r="E12" s="11">
        <f t="shared" si="0"/>
        <v>192156.24</v>
      </c>
      <c r="F12" s="11">
        <f t="shared" si="1"/>
        <v>34588.120000000003</v>
      </c>
      <c r="G12" s="11">
        <f t="shared" si="2"/>
        <v>226744.36</v>
      </c>
      <c r="H12" s="24"/>
      <c r="I12" s="25"/>
      <c r="J12" s="26"/>
      <c r="K12" s="26"/>
      <c r="L12" s="28"/>
    </row>
    <row r="13" spans="1:18">
      <c r="A13" s="21" t="s">
        <v>7</v>
      </c>
      <c r="B13" s="1" t="s">
        <v>17</v>
      </c>
      <c r="C13" s="6">
        <v>62900</v>
      </c>
      <c r="D13" s="7">
        <v>2.4331700000000001</v>
      </c>
      <c r="E13" s="8">
        <f t="shared" si="0"/>
        <v>153046.39000000001</v>
      </c>
      <c r="F13" s="8">
        <f t="shared" si="1"/>
        <v>27548.35</v>
      </c>
      <c r="G13" s="8">
        <f t="shared" si="2"/>
        <v>180594.74000000002</v>
      </c>
      <c r="H13" s="23">
        <f>G13+G14</f>
        <v>322378.44</v>
      </c>
      <c r="I13" s="25" t="s">
        <v>33</v>
      </c>
      <c r="J13" s="26" t="s">
        <v>40</v>
      </c>
      <c r="K13" s="26" t="s">
        <v>32</v>
      </c>
      <c r="L13" s="27">
        <v>42916</v>
      </c>
    </row>
    <row r="14" spans="1:18" ht="15.75" thickBot="1">
      <c r="A14" s="22"/>
      <c r="B14" s="2" t="s">
        <v>18</v>
      </c>
      <c r="C14" s="9">
        <v>49678</v>
      </c>
      <c r="D14" s="10">
        <v>2.4186899999999998</v>
      </c>
      <c r="E14" s="11">
        <f t="shared" si="0"/>
        <v>120155.68</v>
      </c>
      <c r="F14" s="11">
        <f t="shared" si="1"/>
        <v>21628.02</v>
      </c>
      <c r="G14" s="11">
        <f t="shared" si="2"/>
        <v>141783.69999999998</v>
      </c>
      <c r="H14" s="24"/>
      <c r="I14" s="25"/>
      <c r="J14" s="26"/>
      <c r="K14" s="26"/>
      <c r="L14" s="28"/>
      <c r="R14">
        <v>2.6627700000000001</v>
      </c>
    </row>
    <row r="15" spans="1:18">
      <c r="A15" s="21" t="s">
        <v>8</v>
      </c>
      <c r="B15" s="1" t="s">
        <v>17</v>
      </c>
      <c r="C15" s="6">
        <v>68400</v>
      </c>
      <c r="D15" s="7">
        <v>2.92733</v>
      </c>
      <c r="E15" s="8">
        <f t="shared" si="0"/>
        <v>200229.37</v>
      </c>
      <c r="F15" s="8">
        <f t="shared" si="1"/>
        <v>36041.29</v>
      </c>
      <c r="G15" s="8">
        <f t="shared" si="2"/>
        <v>236270.66</v>
      </c>
      <c r="H15" s="23">
        <f>G15+G16</f>
        <v>406339.6</v>
      </c>
      <c r="I15" s="25" t="s">
        <v>33</v>
      </c>
      <c r="J15" s="26" t="s">
        <v>41</v>
      </c>
      <c r="K15" s="26" t="s">
        <v>32</v>
      </c>
      <c r="L15" s="27">
        <v>42947</v>
      </c>
      <c r="R15">
        <v>2.48421</v>
      </c>
    </row>
    <row r="16" spans="1:18" ht="15.75" thickBot="1">
      <c r="A16" s="22"/>
      <c r="B16" s="2" t="s">
        <v>18</v>
      </c>
      <c r="C16" s="9">
        <v>49846</v>
      </c>
      <c r="D16" s="10">
        <v>2.8914300000000002</v>
      </c>
      <c r="E16" s="11">
        <f t="shared" si="0"/>
        <v>144126.22</v>
      </c>
      <c r="F16" s="11">
        <f t="shared" si="1"/>
        <v>25942.720000000001</v>
      </c>
      <c r="G16" s="11">
        <f t="shared" si="2"/>
        <v>170068.94</v>
      </c>
      <c r="H16" s="24"/>
      <c r="I16" s="25"/>
      <c r="J16" s="26"/>
      <c r="K16" s="26"/>
      <c r="L16" s="28"/>
    </row>
    <row r="17" spans="1:12">
      <c r="A17" s="21" t="s">
        <v>9</v>
      </c>
      <c r="B17" s="1" t="s">
        <v>17</v>
      </c>
      <c r="C17" s="6">
        <v>65900</v>
      </c>
      <c r="D17" s="7">
        <v>2.9611000000000001</v>
      </c>
      <c r="E17" s="8">
        <f t="shared" si="0"/>
        <v>195136.49</v>
      </c>
      <c r="F17" s="8">
        <f t="shared" si="1"/>
        <v>35124.57</v>
      </c>
      <c r="G17" s="8">
        <f t="shared" si="2"/>
        <v>230261.06</v>
      </c>
      <c r="H17" s="23">
        <f>G17+G18</f>
        <v>388103.22</v>
      </c>
      <c r="I17" s="25" t="s">
        <v>33</v>
      </c>
      <c r="J17" s="26" t="s">
        <v>42</v>
      </c>
      <c r="K17" s="26" t="s">
        <v>32</v>
      </c>
      <c r="L17" s="27">
        <v>42978</v>
      </c>
    </row>
    <row r="18" spans="1:12" ht="15.75" thickBot="1">
      <c r="A18" s="22"/>
      <c r="B18" s="2" t="s">
        <v>18</v>
      </c>
      <c r="C18" s="9">
        <v>45650</v>
      </c>
      <c r="D18" s="10">
        <v>2.9302199999999998</v>
      </c>
      <c r="E18" s="11">
        <f t="shared" si="0"/>
        <v>133764.54</v>
      </c>
      <c r="F18" s="11">
        <f t="shared" si="1"/>
        <v>24077.62</v>
      </c>
      <c r="G18" s="11">
        <f t="shared" si="2"/>
        <v>157842.16</v>
      </c>
      <c r="H18" s="24"/>
      <c r="I18" s="25"/>
      <c r="J18" s="26"/>
      <c r="K18" s="26"/>
      <c r="L18" s="28"/>
    </row>
    <row r="19" spans="1:12">
      <c r="A19" s="21" t="s">
        <v>10</v>
      </c>
      <c r="B19" s="1" t="s">
        <v>17</v>
      </c>
      <c r="C19" s="6">
        <v>56500</v>
      </c>
      <c r="D19" s="7">
        <v>3.0535899999999998</v>
      </c>
      <c r="E19" s="8">
        <v>172527.83</v>
      </c>
      <c r="F19" s="8">
        <f t="shared" si="1"/>
        <v>31055.01</v>
      </c>
      <c r="G19" s="8">
        <f t="shared" si="2"/>
        <v>203582.84</v>
      </c>
      <c r="H19" s="23">
        <f>G19+G20</f>
        <v>415955.31999999995</v>
      </c>
      <c r="I19" s="25" t="s">
        <v>33</v>
      </c>
      <c r="J19" s="26" t="s">
        <v>43</v>
      </c>
      <c r="K19" s="26" t="s">
        <v>32</v>
      </c>
      <c r="L19" s="27">
        <v>43008</v>
      </c>
    </row>
    <row r="20" spans="1:12" ht="15.75" thickBot="1">
      <c r="A20" s="22"/>
      <c r="B20" s="2" t="s">
        <v>18</v>
      </c>
      <c r="C20" s="9">
        <v>59275</v>
      </c>
      <c r="D20" s="10">
        <v>3.0363000000000002</v>
      </c>
      <c r="E20" s="11">
        <f t="shared" si="0"/>
        <v>179976.68</v>
      </c>
      <c r="F20" s="11">
        <f t="shared" si="1"/>
        <v>32395.8</v>
      </c>
      <c r="G20" s="11">
        <f t="shared" si="2"/>
        <v>212372.47999999998</v>
      </c>
      <c r="H20" s="24"/>
      <c r="I20" s="25"/>
      <c r="J20" s="26"/>
      <c r="K20" s="26"/>
      <c r="L20" s="28"/>
    </row>
    <row r="21" spans="1:12">
      <c r="A21" s="21" t="s">
        <v>11</v>
      </c>
      <c r="B21" s="1" t="s">
        <v>17</v>
      </c>
      <c r="C21" s="6"/>
      <c r="D21" s="7"/>
      <c r="E21" s="8">
        <f t="shared" si="0"/>
        <v>0</v>
      </c>
      <c r="F21" s="8">
        <f t="shared" si="1"/>
        <v>0</v>
      </c>
      <c r="G21" s="8">
        <f t="shared" si="2"/>
        <v>0</v>
      </c>
      <c r="H21" s="23">
        <f>G21+G22</f>
        <v>0</v>
      </c>
      <c r="I21" s="25" t="s">
        <v>33</v>
      </c>
      <c r="J21" s="26"/>
      <c r="K21" s="26" t="s">
        <v>32</v>
      </c>
      <c r="L21" s="27"/>
    </row>
    <row r="22" spans="1:12" ht="15.75" thickBot="1">
      <c r="A22" s="22"/>
      <c r="B22" s="2" t="s">
        <v>18</v>
      </c>
      <c r="C22" s="9"/>
      <c r="D22" s="10"/>
      <c r="E22" s="11">
        <f t="shared" si="0"/>
        <v>0</v>
      </c>
      <c r="F22" s="11">
        <f t="shared" si="1"/>
        <v>0</v>
      </c>
      <c r="G22" s="11">
        <f t="shared" si="2"/>
        <v>0</v>
      </c>
      <c r="H22" s="24"/>
      <c r="I22" s="25"/>
      <c r="J22" s="26"/>
      <c r="K22" s="26"/>
      <c r="L22" s="28"/>
    </row>
    <row r="23" spans="1:12">
      <c r="A23" s="21" t="s">
        <v>12</v>
      </c>
      <c r="B23" s="1" t="s">
        <v>17</v>
      </c>
      <c r="C23" s="6"/>
      <c r="D23" s="7"/>
      <c r="E23" s="8">
        <f t="shared" si="0"/>
        <v>0</v>
      </c>
      <c r="F23" s="8">
        <f t="shared" si="1"/>
        <v>0</v>
      </c>
      <c r="G23" s="8">
        <f t="shared" si="2"/>
        <v>0</v>
      </c>
      <c r="H23" s="23">
        <f>G23+G24</f>
        <v>0</v>
      </c>
      <c r="I23" s="25" t="s">
        <v>33</v>
      </c>
      <c r="J23" s="26"/>
      <c r="K23" s="26" t="s">
        <v>32</v>
      </c>
      <c r="L23" s="27"/>
    </row>
    <row r="24" spans="1:12" ht="15.75" thickBot="1">
      <c r="A24" s="22"/>
      <c r="B24" s="2" t="s">
        <v>18</v>
      </c>
      <c r="C24" s="9"/>
      <c r="D24" s="10"/>
      <c r="E24" s="11">
        <f t="shared" si="0"/>
        <v>0</v>
      </c>
      <c r="F24" s="11">
        <f t="shared" si="1"/>
        <v>0</v>
      </c>
      <c r="G24" s="11">
        <f t="shared" si="2"/>
        <v>0</v>
      </c>
      <c r="H24" s="24"/>
      <c r="I24" s="25"/>
      <c r="J24" s="26"/>
      <c r="K24" s="26"/>
      <c r="L24" s="28"/>
    </row>
    <row r="25" spans="1:12">
      <c r="A25" s="21" t="s">
        <v>13</v>
      </c>
      <c r="B25" s="1" t="s">
        <v>17</v>
      </c>
      <c r="C25" s="6"/>
      <c r="D25" s="7"/>
      <c r="E25" s="8">
        <f t="shared" si="0"/>
        <v>0</v>
      </c>
      <c r="F25" s="8">
        <f t="shared" si="1"/>
        <v>0</v>
      </c>
      <c r="G25" s="8">
        <f t="shared" si="2"/>
        <v>0</v>
      </c>
      <c r="H25" s="23">
        <f>G25+G26</f>
        <v>0</v>
      </c>
      <c r="I25" s="25" t="s">
        <v>33</v>
      </c>
      <c r="J25" s="26"/>
      <c r="K25" s="26" t="s">
        <v>32</v>
      </c>
      <c r="L25" s="27"/>
    </row>
    <row r="26" spans="1:12" ht="15.75" thickBot="1">
      <c r="A26" s="22"/>
      <c r="B26" s="2" t="s">
        <v>18</v>
      </c>
      <c r="C26" s="9"/>
      <c r="D26" s="10"/>
      <c r="E26" s="11">
        <f t="shared" si="0"/>
        <v>0</v>
      </c>
      <c r="F26" s="11">
        <f t="shared" si="1"/>
        <v>0</v>
      </c>
      <c r="G26" s="11">
        <f t="shared" si="2"/>
        <v>0</v>
      </c>
      <c r="H26" s="24"/>
      <c r="I26" s="25"/>
      <c r="J26" s="26"/>
      <c r="K26" s="26"/>
      <c r="L26" s="28"/>
    </row>
    <row r="27" spans="1:12">
      <c r="A27" s="17"/>
      <c r="B27" s="17"/>
      <c r="C27" s="18">
        <f>SUM(C3:C26)</f>
        <v>1116209</v>
      </c>
      <c r="D27" s="19">
        <f>E27/C27</f>
        <v>2.6871693114819903</v>
      </c>
      <c r="E27" s="20">
        <f>SUM(E3:E26)</f>
        <v>2999442.5700000008</v>
      </c>
      <c r="F27" s="16"/>
      <c r="G27" s="16"/>
      <c r="H27" s="17"/>
    </row>
    <row r="32" spans="1:12">
      <c r="C32" t="s">
        <v>20</v>
      </c>
      <c r="D32" s="15">
        <f>H3</f>
        <v>349391.72</v>
      </c>
    </row>
    <row r="33" spans="3:6">
      <c r="C33" t="s">
        <v>21</v>
      </c>
      <c r="D33" s="15">
        <f>H5</f>
        <v>400380.68</v>
      </c>
    </row>
    <row r="34" spans="3:6">
      <c r="C34" t="s">
        <v>22</v>
      </c>
      <c r="D34" s="15">
        <f>H7</f>
        <v>410414.07999999996</v>
      </c>
    </row>
    <row r="35" spans="3:6">
      <c r="C35" t="s">
        <v>23</v>
      </c>
      <c r="D35" s="15">
        <f>H9</f>
        <v>458268.01</v>
      </c>
    </row>
    <row r="36" spans="3:6">
      <c r="C36" t="s">
        <v>24</v>
      </c>
      <c r="D36" s="15">
        <f>H11</f>
        <v>388111.17</v>
      </c>
      <c r="F36">
        <f>2017+8</f>
        <v>2025</v>
      </c>
    </row>
    <row r="37" spans="3:6">
      <c r="C37" t="s">
        <v>25</v>
      </c>
      <c r="D37" s="15">
        <f>H13</f>
        <v>322378.44</v>
      </c>
    </row>
    <row r="38" spans="3:6">
      <c r="C38" t="s">
        <v>26</v>
      </c>
      <c r="D38" s="15">
        <f>H15</f>
        <v>406339.6</v>
      </c>
    </row>
    <row r="39" spans="3:6">
      <c r="C39" t="s">
        <v>27</v>
      </c>
      <c r="D39" s="15">
        <f>H17</f>
        <v>388103.22</v>
      </c>
    </row>
    <row r="40" spans="3:6">
      <c r="C40" t="s">
        <v>28</v>
      </c>
      <c r="D40" s="15">
        <f>H19</f>
        <v>415955.31999999995</v>
      </c>
    </row>
    <row r="41" spans="3:6">
      <c r="C41" t="s">
        <v>29</v>
      </c>
    </row>
    <row r="42" spans="3:6">
      <c r="C42" t="s">
        <v>30</v>
      </c>
    </row>
    <row r="43" spans="3:6">
      <c r="C43" t="s">
        <v>31</v>
      </c>
    </row>
  </sheetData>
  <mergeCells count="73">
    <mergeCell ref="I7:I8"/>
    <mergeCell ref="J7:J8"/>
    <mergeCell ref="A1:H1"/>
    <mergeCell ref="A3:A4"/>
    <mergeCell ref="H3:H4"/>
    <mergeCell ref="I3:I4"/>
    <mergeCell ref="L3:L4"/>
    <mergeCell ref="A5:A6"/>
    <mergeCell ref="H5:H6"/>
    <mergeCell ref="I5:I6"/>
    <mergeCell ref="J5:J6"/>
    <mergeCell ref="K5:K6"/>
    <mergeCell ref="L5:L6"/>
    <mergeCell ref="K3:K4"/>
    <mergeCell ref="J3:J4"/>
    <mergeCell ref="K7:K8"/>
    <mergeCell ref="L7:L8"/>
    <mergeCell ref="A9:A10"/>
    <mergeCell ref="H9:H10"/>
    <mergeCell ref="I9:I10"/>
    <mergeCell ref="K9:K10"/>
    <mergeCell ref="L9:L10"/>
    <mergeCell ref="J9:J10"/>
    <mergeCell ref="A7:A8"/>
    <mergeCell ref="H7:H8"/>
    <mergeCell ref="J11:J12"/>
    <mergeCell ref="K11:K12"/>
    <mergeCell ref="L11:L12"/>
    <mergeCell ref="A13:A14"/>
    <mergeCell ref="H13:H14"/>
    <mergeCell ref="I13:I14"/>
    <mergeCell ref="J13:J14"/>
    <mergeCell ref="K13:K14"/>
    <mergeCell ref="L13:L14"/>
    <mergeCell ref="A11:A12"/>
    <mergeCell ref="H11:H12"/>
    <mergeCell ref="I11:I12"/>
    <mergeCell ref="L19:L20"/>
    <mergeCell ref="A21:A22"/>
    <mergeCell ref="K21:K22"/>
    <mergeCell ref="L17:L18"/>
    <mergeCell ref="A19:A20"/>
    <mergeCell ref="H19:H20"/>
    <mergeCell ref="I19:I20"/>
    <mergeCell ref="J19:J20"/>
    <mergeCell ref="K19:K20"/>
    <mergeCell ref="H21:H22"/>
    <mergeCell ref="L15:L16"/>
    <mergeCell ref="A17:A18"/>
    <mergeCell ref="H17:H18"/>
    <mergeCell ref="I17:I18"/>
    <mergeCell ref="J17:J18"/>
    <mergeCell ref="K17:K18"/>
    <mergeCell ref="A15:A16"/>
    <mergeCell ref="H15:H16"/>
    <mergeCell ref="K25:K26"/>
    <mergeCell ref="L25:L26"/>
    <mergeCell ref="K23:K24"/>
    <mergeCell ref="L23:L24"/>
    <mergeCell ref="I15:I16"/>
    <mergeCell ref="J15:J16"/>
    <mergeCell ref="K15:K16"/>
    <mergeCell ref="L21:L22"/>
    <mergeCell ref="I21:I22"/>
    <mergeCell ref="J21:J22"/>
    <mergeCell ref="A23:A24"/>
    <mergeCell ref="H23:H24"/>
    <mergeCell ref="I23:I24"/>
    <mergeCell ref="J23:J24"/>
    <mergeCell ref="J25:J26"/>
    <mergeCell ref="A25:A26"/>
    <mergeCell ref="H25:H26"/>
    <mergeCell ref="I25:I2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2017-11-02T15:13:15Z</dcterms:modified>
</cp:coreProperties>
</file>